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yhana.a\Desktop\"/>
    </mc:Choice>
  </mc:AlternateContent>
  <xr:revisionPtr revIDLastSave="0" documentId="13_ncr:1_{EF58B524-932A-48A5-BD88-098456D350BA}" xr6:coauthVersionLast="47" xr6:coauthVersionMax="47" xr10:uidLastSave="{00000000-0000-0000-0000-000000000000}"/>
  <bookViews>
    <workbookView xWindow="-120" yWindow="-120" windowWidth="29040" windowHeight="15720" xr2:uid="{9E8D46F1-DBCA-4EE2-B3CF-329F41DC27AF}"/>
  </bookViews>
  <sheets>
    <sheet name="Mənfəət və zərər " sheetId="1" r:id="rId1"/>
  </sheets>
  <externalReferences>
    <externalReference r:id="rId2"/>
  </externalReferences>
  <definedNames>
    <definedName name="_xlnm.Print_Area" localSheetId="0">'Mənfəət və zərər '!$A$3:$L$18</definedName>
  </definedNames>
  <calcPr calcId="191029" iterateCount="1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6" i="1" l="1"/>
  <c r="P6" i="1"/>
  <c r="Q6" i="1"/>
  <c r="R6" i="1"/>
  <c r="S6" i="1"/>
  <c r="T6" i="1"/>
  <c r="U6" i="1"/>
  <c r="O7" i="1"/>
  <c r="P7" i="1"/>
  <c r="Q7" i="1"/>
  <c r="R7" i="1"/>
  <c r="S7" i="1"/>
  <c r="T7" i="1"/>
  <c r="U7" i="1"/>
  <c r="V7" i="1"/>
  <c r="M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O9" i="1"/>
  <c r="P9" i="1"/>
  <c r="Q9" i="1"/>
  <c r="R9" i="1"/>
  <c r="S9" i="1"/>
  <c r="T9" i="1"/>
  <c r="U9" i="1"/>
  <c r="O10" i="1"/>
  <c r="P10" i="1"/>
  <c r="Q10" i="1"/>
  <c r="R10" i="1"/>
  <c r="S10" i="1"/>
  <c r="T10" i="1"/>
  <c r="U10" i="1"/>
  <c r="O11" i="1"/>
  <c r="P11" i="1"/>
  <c r="Q11" i="1"/>
  <c r="R11" i="1"/>
  <c r="S11" i="1"/>
  <c r="T11" i="1"/>
  <c r="U11" i="1"/>
  <c r="M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O13" i="1"/>
  <c r="P13" i="1"/>
  <c r="Q13" i="1"/>
  <c r="R13" i="1"/>
  <c r="S13" i="1"/>
  <c r="T13" i="1"/>
  <c r="U13" i="1"/>
  <c r="O14" i="1"/>
  <c r="P14" i="1"/>
  <c r="Q14" i="1"/>
  <c r="R14" i="1"/>
  <c r="S14" i="1"/>
  <c r="T14" i="1"/>
  <c r="U14" i="1"/>
  <c r="L15" i="1"/>
  <c r="M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O10" authorId="0" shapeId="0" xr:uid="{00000000-0006-0000-0B00-000001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F18-F23 əlavə edilir</t>
        </r>
      </text>
    </comment>
    <comment ref="P10" authorId="0" shapeId="0" xr:uid="{00000000-0006-0000-0B00-000002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F18-F23 əlavə edilir</t>
        </r>
      </text>
    </comment>
    <comment ref="Q10" authorId="0" shapeId="0" xr:uid="{00000000-0006-0000-0B00-000003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F18-F23 əlavə edilir</t>
        </r>
      </text>
    </comment>
  </commentList>
</comments>
</file>

<file path=xl/sharedStrings.xml><?xml version="1.0" encoding="utf-8"?>
<sst xmlns="http://schemas.openxmlformats.org/spreadsheetml/2006/main" count="20" uniqueCount="20">
  <si>
    <t>** İllik yekun maliyyə göstəriciləri audit
olunmuş hesabatlara, 2025 maliyyə göstəriciləri
IKZF-in daxili hesabatlarına əsasən hazırlanmışdır.</t>
  </si>
  <si>
    <t>Ümumi idarəetmə və inzibati xərclər</t>
  </si>
  <si>
    <t>Mənfəət</t>
  </si>
  <si>
    <t>İnzibati və digər xərclər</t>
  </si>
  <si>
    <t>İnsan resursları üzrə xərclər</t>
  </si>
  <si>
    <t>Əməliyyat gəlirləri</t>
  </si>
  <si>
    <t>Digər gəlirlər</t>
  </si>
  <si>
    <t>Haqq və komissiya xərcləri</t>
  </si>
  <si>
    <t>Dəyərsizləşmə üzrə zərərlər</t>
  </si>
  <si>
    <t>Xalis faiz gəlirləri</t>
  </si>
  <si>
    <t>Faiz xərcləri</t>
  </si>
  <si>
    <t>Faiz gəlirləri</t>
  </si>
  <si>
    <t>2025**</t>
  </si>
  <si>
    <t>2020 III rüb</t>
  </si>
  <si>
    <t>2020 II rüb</t>
  </si>
  <si>
    <t>2020 I rüb</t>
  </si>
  <si>
    <t>2019 III rüb</t>
  </si>
  <si>
    <t>2019 II rüb</t>
  </si>
  <si>
    <t>2019 I rüb</t>
  </si>
  <si>
    <t>Mənfəət və zərər hesabatı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</si>
</sst>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m_a_n_._-;\-* #,##0\ _m_a_n_._-;_-* &quot;-&quot;\ _m_a_n_.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3"/>
      <name val="Arial"/>
      <family val="2"/>
    </font>
    <font>
      <sz val="11"/>
      <color theme="1"/>
      <name val="A1 Arial AzCyr"/>
      <family val="2"/>
    </font>
    <font>
      <b/>
      <sz val="11"/>
      <color theme="3"/>
      <name val="Arial"/>
      <family val="2"/>
    </font>
    <font>
      <sz val="11"/>
      <color theme="3"/>
      <name val="Arial"/>
      <family val="2"/>
    </font>
    <font>
      <i/>
      <sz val="11"/>
      <color theme="3"/>
      <name val="Arial"/>
      <family val="2"/>
    </font>
    <font>
      <b/>
      <sz val="11"/>
      <color theme="0"/>
      <name val="Arial"/>
      <family val="2"/>
    </font>
    <font>
      <b/>
      <i/>
      <sz val="11"/>
      <color theme="0"/>
      <name val="Arial"/>
      <family val="2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25599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2" borderId="0" xfId="0" applyFill="1"/>
    <xf numFmtId="164" fontId="0" fillId="2" borderId="0" xfId="0" applyNumberFormat="1" applyFill="1"/>
    <xf numFmtId="0" fontId="2" fillId="2" borderId="0" xfId="1" applyFont="1" applyFill="1" applyAlignment="1">
      <alignment vertical="top" wrapText="1"/>
    </xf>
    <xf numFmtId="0" fontId="3" fillId="2" borderId="0" xfId="0" applyFont="1" applyFill="1"/>
    <xf numFmtId="164" fontId="4" fillId="2" borderId="1" xfId="0" applyNumberFormat="1" applyFont="1" applyFill="1" applyBorder="1"/>
    <xf numFmtId="164" fontId="3" fillId="2" borderId="0" xfId="0" applyNumberFormat="1" applyFont="1" applyFill="1"/>
    <xf numFmtId="0" fontId="6" fillId="2" borderId="0" xfId="0" applyFont="1" applyFill="1"/>
    <xf numFmtId="164" fontId="7" fillId="3" borderId="3" xfId="0" applyNumberFormat="1" applyFont="1" applyFill="1" applyBorder="1" applyAlignment="1">
      <alignment horizontal="center" vertical="center"/>
    </xf>
    <xf numFmtId="164" fontId="7" fillId="3" borderId="4" xfId="0" applyNumberFormat="1" applyFont="1" applyFill="1" applyBorder="1"/>
    <xf numFmtId="164" fontId="7" fillId="3" borderId="5" xfId="0" applyNumberFormat="1" applyFont="1" applyFill="1" applyBorder="1"/>
    <xf numFmtId="0" fontId="5" fillId="3" borderId="5" xfId="0" applyFont="1" applyFill="1" applyBorder="1" applyAlignment="1">
      <alignment horizontal="left"/>
    </xf>
    <xf numFmtId="164" fontId="8" fillId="2" borderId="5" xfId="0" applyNumberFormat="1" applyFont="1" applyFill="1" applyBorder="1" applyAlignment="1">
      <alignment horizontal="center" vertical="center"/>
    </xf>
    <xf numFmtId="164" fontId="8" fillId="3" borderId="5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/>
    <xf numFmtId="164" fontId="8" fillId="2" borderId="5" xfId="0" applyNumberFormat="1" applyFont="1" applyFill="1" applyBorder="1"/>
    <xf numFmtId="0" fontId="9" fillId="2" borderId="5" xfId="0" applyFont="1" applyFill="1" applyBorder="1" applyAlignment="1">
      <alignment horizontal="left"/>
    </xf>
    <xf numFmtId="164" fontId="8" fillId="3" borderId="4" xfId="0" applyNumberFormat="1" applyFont="1" applyFill="1" applyBorder="1"/>
    <xf numFmtId="164" fontId="8" fillId="3" borderId="5" xfId="0" applyNumberFormat="1" applyFont="1" applyFill="1" applyBorder="1"/>
    <xf numFmtId="0" fontId="9" fillId="3" borderId="5" xfId="0" applyFont="1" applyFill="1" applyBorder="1" applyAlignment="1">
      <alignment horizontal="left"/>
    </xf>
    <xf numFmtId="164" fontId="7" fillId="2" borderId="5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/>
    <xf numFmtId="164" fontId="7" fillId="2" borderId="5" xfId="0" applyNumberFormat="1" applyFont="1" applyFill="1" applyBorder="1"/>
    <xf numFmtId="0" fontId="5" fillId="2" borderId="5" xfId="0" applyFont="1" applyFill="1" applyBorder="1" applyAlignment="1">
      <alignment horizontal="left"/>
    </xf>
    <xf numFmtId="164" fontId="8" fillId="3" borderId="4" xfId="0" applyNumberFormat="1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1" fillId="4" borderId="5" xfId="0" applyFont="1" applyFill="1" applyBorder="1"/>
    <xf numFmtId="0" fontId="5" fillId="3" borderId="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768E0389-C164-4D38-8137-005D1274FB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liyy&#601;%20hesabatlar&#305;%2031.12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üvafiq maliyyə hesabatları"/>
      <sheetName val="Key performance Indicators  (3)"/>
      <sheetName val="Mənfəət və zərər (2)"/>
      <sheetName val="Trend təhlillər"/>
      <sheetName val="Əsas maliyyə göstəriciləri"/>
      <sheetName val="Balans hesabatı "/>
      <sheetName val="Ratio analizi"/>
      <sheetName val="Trend analizi"/>
      <sheetName val="Trend analysis"/>
      <sheetName val="Reference"/>
      <sheetName val="Key performance Indicators (2)"/>
      <sheetName val="balance sheet"/>
      <sheetName val=" maliyyə göstəriciləri"/>
      <sheetName val="1225(iyun2017)"/>
      <sheetName val="1230(dekabr2018)"/>
      <sheetName val="1230(mart2019)"/>
      <sheetName val="1230(iyun2019)"/>
      <sheetName val="1230(sentyabr2019)"/>
      <sheetName val="1230(dekabr2019)"/>
      <sheetName val="1230(mart2020)"/>
      <sheetName val="1230(iyun2020)"/>
      <sheetName val="1230 sentyabr 2020"/>
      <sheetName val="1230-dekabr2020"/>
      <sheetName val="1230-sentyabr2021"/>
      <sheetName val="P&amp;L 3rub"/>
      <sheetName val="P&amp;L4rub"/>
      <sheetName val="1225(dekabr2018)"/>
      <sheetName val="1225(mart2019)"/>
      <sheetName val="1225(iyun2019)"/>
      <sheetName val="1225(sentyabr2019)"/>
      <sheetName val="1225(dekabr2019)"/>
      <sheetName val="1225(mart2020)"/>
      <sheetName val="1225 iyun 2020"/>
      <sheetName val="1225 sentyabr 2020"/>
      <sheetName val="1225 dekabr 2020"/>
      <sheetName val="1225 mart 2021"/>
      <sheetName val="1225 iyun 2021"/>
      <sheetName val="1225-sentyabr2021"/>
      <sheetName val="1265(dekabr2018)"/>
      <sheetName val="1265(mart2019)"/>
      <sheetName val="1265(iyun2019)"/>
      <sheetName val="1265(sentyabr2019)"/>
      <sheetName val="1265(dekabr2019)"/>
      <sheetName val="1265(mart2020)"/>
      <sheetName val="1265(iyun2020)"/>
      <sheetName val="1265(sentyabr2020)"/>
      <sheetName val="1265(dekabr2020)"/>
      <sheetName val="1265(mart2021)"/>
      <sheetName val="1265(iyun202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5">
          <cell r="F5">
            <v>11343436.710000001</v>
          </cell>
        </row>
        <row r="6">
          <cell r="F6">
            <v>2566463.89</v>
          </cell>
        </row>
        <row r="7">
          <cell r="F7">
            <v>1606502.64</v>
          </cell>
        </row>
        <row r="8">
          <cell r="F8">
            <v>21283502.48</v>
          </cell>
        </row>
        <row r="9">
          <cell r="F9">
            <v>12918.77</v>
          </cell>
        </row>
        <row r="10">
          <cell r="F10">
            <v>957.04</v>
          </cell>
        </row>
        <row r="11">
          <cell r="F11">
            <v>635472.1</v>
          </cell>
        </row>
        <row r="12">
          <cell r="F12">
            <v>331563.25</v>
          </cell>
        </row>
        <row r="15">
          <cell r="F15">
            <v>-14643620.57</v>
          </cell>
        </row>
        <row r="16">
          <cell r="F16">
            <v>-104048.53</v>
          </cell>
        </row>
        <row r="17">
          <cell r="F17">
            <v>-27835.41</v>
          </cell>
        </row>
        <row r="18">
          <cell r="F18">
            <v>-17.93</v>
          </cell>
        </row>
        <row r="19">
          <cell r="F19">
            <v>-144149.79</v>
          </cell>
        </row>
        <row r="20">
          <cell r="F20">
            <v>-25.49</v>
          </cell>
        </row>
        <row r="21">
          <cell r="F21">
            <v>-113.2</v>
          </cell>
        </row>
        <row r="22">
          <cell r="F22">
            <v>-464704.7</v>
          </cell>
        </row>
        <row r="23">
          <cell r="F23">
            <v>-257.45</v>
          </cell>
        </row>
        <row r="24">
          <cell r="F24">
            <v>96000</v>
          </cell>
        </row>
        <row r="25">
          <cell r="F25">
            <v>-529961.30000000005</v>
          </cell>
        </row>
        <row r="26">
          <cell r="F26">
            <v>-2032952.03</v>
          </cell>
        </row>
        <row r="27">
          <cell r="F27">
            <v>-150260</v>
          </cell>
        </row>
        <row r="28">
          <cell r="F28">
            <v>-549503.15</v>
          </cell>
        </row>
        <row r="29">
          <cell r="F29">
            <v>-25377.61</v>
          </cell>
        </row>
        <row r="30">
          <cell r="F30">
            <v>-327999.01</v>
          </cell>
        </row>
        <row r="31">
          <cell r="F31">
            <v>-332059.40999999997</v>
          </cell>
        </row>
        <row r="32">
          <cell r="F32">
            <v>-22956.93</v>
          </cell>
        </row>
        <row r="33">
          <cell r="F33">
            <v>-18036.349999999999</v>
          </cell>
        </row>
        <row r="34">
          <cell r="F34">
            <v>-55014.21</v>
          </cell>
        </row>
        <row r="35">
          <cell r="F35">
            <v>-32.49</v>
          </cell>
        </row>
        <row r="36">
          <cell r="F36">
            <v>-575545.79</v>
          </cell>
        </row>
        <row r="37">
          <cell r="F37">
            <v>-802</v>
          </cell>
        </row>
        <row r="38">
          <cell r="F38">
            <v>-1653.18</v>
          </cell>
        </row>
        <row r="39">
          <cell r="F39">
            <v>-429.6</v>
          </cell>
        </row>
        <row r="40">
          <cell r="F40">
            <v>-9093.49</v>
          </cell>
        </row>
        <row r="41">
          <cell r="F41">
            <v>-16095.88</v>
          </cell>
        </row>
        <row r="42">
          <cell r="F42">
            <v>-353152.96</v>
          </cell>
        </row>
        <row r="43">
          <cell r="F43">
            <v>-13720.5</v>
          </cell>
        </row>
        <row r="44">
          <cell r="F44">
            <v>-11117.57</v>
          </cell>
        </row>
        <row r="45">
          <cell r="F45">
            <v>-47758.02</v>
          </cell>
        </row>
        <row r="46">
          <cell r="F46">
            <v>-32842.89</v>
          </cell>
        </row>
        <row r="47">
          <cell r="F47">
            <v>-179676.94</v>
          </cell>
        </row>
        <row r="48">
          <cell r="F48">
            <v>-2048.2199999999998</v>
          </cell>
        </row>
        <row r="49">
          <cell r="F49">
            <v>-56634.89</v>
          </cell>
        </row>
        <row r="50">
          <cell r="F50">
            <v>-6201.04</v>
          </cell>
        </row>
        <row r="51">
          <cell r="F51">
            <v>-59500</v>
          </cell>
        </row>
        <row r="52">
          <cell r="F52">
            <v>-58500</v>
          </cell>
        </row>
        <row r="53">
          <cell r="F53">
            <v>-10600.43</v>
          </cell>
        </row>
        <row r="54">
          <cell r="F54">
            <v>-35968.720000000001</v>
          </cell>
        </row>
        <row r="55">
          <cell r="F55">
            <v>-8244.42</v>
          </cell>
        </row>
        <row r="56">
          <cell r="F56">
            <v>-1300</v>
          </cell>
        </row>
      </sheetData>
      <sheetData sheetId="25">
        <row r="5">
          <cell r="F5">
            <v>12018499.59</v>
          </cell>
        </row>
        <row r="6">
          <cell r="F6">
            <v>2566463.89</v>
          </cell>
        </row>
        <row r="7">
          <cell r="F7">
            <v>64306.11</v>
          </cell>
        </row>
        <row r="8">
          <cell r="F8">
            <v>1828405.12</v>
          </cell>
        </row>
        <row r="9">
          <cell r="F9">
            <v>2451888.94</v>
          </cell>
        </row>
        <row r="10">
          <cell r="F10">
            <v>26019178.390000001</v>
          </cell>
        </row>
        <row r="11">
          <cell r="F11">
            <v>14416.78</v>
          </cell>
        </row>
        <row r="12">
          <cell r="F12">
            <v>957.04</v>
          </cell>
        </row>
        <row r="13">
          <cell r="F13">
            <v>449024.72</v>
          </cell>
        </row>
        <row r="14">
          <cell r="F14">
            <v>37965.769999999997</v>
          </cell>
        </row>
        <row r="15">
          <cell r="F15">
            <v>8152.53</v>
          </cell>
        </row>
        <row r="16">
          <cell r="F16">
            <v>2155.1999999999998</v>
          </cell>
        </row>
        <row r="17">
          <cell r="F17">
            <v>115000</v>
          </cell>
        </row>
        <row r="18">
          <cell r="F18">
            <v>2338.61</v>
          </cell>
        </row>
        <row r="19">
          <cell r="F19">
            <v>29206.61</v>
          </cell>
        </row>
        <row r="20">
          <cell r="F20">
            <v>5091.71</v>
          </cell>
        </row>
        <row r="21">
          <cell r="F21">
            <v>189813.52</v>
          </cell>
        </row>
        <row r="22">
          <cell r="F22">
            <v>10856.21</v>
          </cell>
        </row>
        <row r="23">
          <cell r="F23">
            <v>441909.05</v>
          </cell>
        </row>
        <row r="24">
          <cell r="F24">
            <v>66.2</v>
          </cell>
        </row>
        <row r="27">
          <cell r="F27">
            <v>-18826720.309999999</v>
          </cell>
        </row>
        <row r="28">
          <cell r="F28">
            <v>-72023.66</v>
          </cell>
        </row>
        <row r="29">
          <cell r="F29">
            <v>-22100.83</v>
          </cell>
        </row>
        <row r="30">
          <cell r="F30">
            <v>-62611.35</v>
          </cell>
        </row>
        <row r="31">
          <cell r="F31">
            <v>-20</v>
          </cell>
        </row>
        <row r="32">
          <cell r="F32">
            <v>-6706.29</v>
          </cell>
        </row>
        <row r="33">
          <cell r="F33">
            <v>-36332.639999999999</v>
          </cell>
        </row>
        <row r="34">
          <cell r="F34">
            <v>-142.16999999999999</v>
          </cell>
        </row>
        <row r="35">
          <cell r="F35">
            <v>-243.98</v>
          </cell>
        </row>
        <row r="36">
          <cell r="F36">
            <v>-19.11</v>
          </cell>
        </row>
        <row r="37">
          <cell r="F37">
            <v>-194782.46</v>
          </cell>
        </row>
        <row r="38">
          <cell r="F38">
            <v>-25.49</v>
          </cell>
        </row>
        <row r="39">
          <cell r="F39">
            <v>-113.2</v>
          </cell>
        </row>
        <row r="40">
          <cell r="F40">
            <v>-628448.26</v>
          </cell>
        </row>
        <row r="41">
          <cell r="F41">
            <v>-292.64</v>
          </cell>
        </row>
        <row r="42">
          <cell r="F42">
            <v>137500</v>
          </cell>
        </row>
        <row r="43">
          <cell r="F43">
            <v>213534.9</v>
          </cell>
        </row>
        <row r="44">
          <cell r="F44">
            <v>-806233.5</v>
          </cell>
        </row>
        <row r="45">
          <cell r="F45">
            <v>-1951503.85</v>
          </cell>
        </row>
        <row r="46">
          <cell r="F46">
            <v>-216614.25</v>
          </cell>
        </row>
        <row r="47">
          <cell r="F47">
            <v>-3290.39</v>
          </cell>
        </row>
        <row r="48">
          <cell r="F48">
            <v>-1099.52</v>
          </cell>
        </row>
        <row r="49">
          <cell r="F49">
            <v>-17120.87</v>
          </cell>
        </row>
        <row r="50">
          <cell r="F50">
            <v>-513746.67</v>
          </cell>
        </row>
        <row r="51">
          <cell r="F51">
            <v>-29283.18</v>
          </cell>
        </row>
        <row r="52">
          <cell r="F52">
            <v>-1531.81</v>
          </cell>
        </row>
        <row r="53">
          <cell r="F53">
            <v>-239880</v>
          </cell>
        </row>
        <row r="54">
          <cell r="F54">
            <v>-201000</v>
          </cell>
        </row>
        <row r="55">
          <cell r="F55">
            <v>-102760</v>
          </cell>
        </row>
        <row r="56">
          <cell r="F56">
            <v>-658193.32999999996</v>
          </cell>
        </row>
        <row r="57">
          <cell r="F57">
            <v>-121962.81</v>
          </cell>
        </row>
        <row r="58">
          <cell r="F58">
            <v>-17869.919999999998</v>
          </cell>
        </row>
        <row r="59">
          <cell r="F59">
            <v>-3257.9</v>
          </cell>
        </row>
        <row r="60">
          <cell r="F60">
            <v>-19283.740000000002</v>
          </cell>
        </row>
        <row r="61">
          <cell r="F61">
            <v>-19740.62</v>
          </cell>
        </row>
        <row r="62">
          <cell r="F62">
            <v>-1711</v>
          </cell>
        </row>
        <row r="63">
          <cell r="F63">
            <v>-27976.13</v>
          </cell>
        </row>
        <row r="64">
          <cell r="F64">
            <v>-230567</v>
          </cell>
        </row>
        <row r="65">
          <cell r="F65">
            <v>-74342.36</v>
          </cell>
        </row>
        <row r="66">
          <cell r="F66">
            <v>-23064.720000000001</v>
          </cell>
        </row>
        <row r="67">
          <cell r="F67">
            <v>-5708.15</v>
          </cell>
        </row>
        <row r="68">
          <cell r="F68">
            <v>-4500</v>
          </cell>
        </row>
        <row r="69">
          <cell r="F69">
            <v>-3777.45</v>
          </cell>
        </row>
        <row r="70">
          <cell r="F70">
            <v>-4920.75</v>
          </cell>
        </row>
        <row r="71">
          <cell r="F71">
            <v>-442745.88</v>
          </cell>
        </row>
        <row r="72">
          <cell r="F72">
            <v>-31341.57</v>
          </cell>
        </row>
        <row r="73">
          <cell r="F73">
            <v>-27801.9</v>
          </cell>
        </row>
        <row r="74">
          <cell r="F74">
            <v>-73352.28</v>
          </cell>
        </row>
        <row r="75">
          <cell r="F75">
            <v>-52.17</v>
          </cell>
        </row>
        <row r="76">
          <cell r="F76">
            <v>-863034.6</v>
          </cell>
        </row>
        <row r="77">
          <cell r="F77">
            <v>-12082.98</v>
          </cell>
        </row>
        <row r="78">
          <cell r="F78">
            <v>-2.75</v>
          </cell>
        </row>
        <row r="79">
          <cell r="F79">
            <v>-472</v>
          </cell>
        </row>
        <row r="80">
          <cell r="F80">
            <v>-49594.98</v>
          </cell>
        </row>
        <row r="81">
          <cell r="F81">
            <v>-200.6</v>
          </cell>
        </row>
        <row r="82">
          <cell r="F82">
            <v>-1949.36</v>
          </cell>
        </row>
        <row r="83">
          <cell r="F83">
            <v>-3386.6</v>
          </cell>
        </row>
        <row r="84">
          <cell r="F84">
            <v>-135</v>
          </cell>
        </row>
        <row r="85">
          <cell r="F85">
            <v>-294.60000000000002</v>
          </cell>
        </row>
        <row r="86">
          <cell r="F86">
            <v>-37.65</v>
          </cell>
        </row>
        <row r="87">
          <cell r="F87">
            <v>-157.72</v>
          </cell>
        </row>
        <row r="88">
          <cell r="F88">
            <v>-3445.47</v>
          </cell>
        </row>
        <row r="89">
          <cell r="F89">
            <v>-17.7</v>
          </cell>
        </row>
        <row r="90">
          <cell r="F90">
            <v>-10877.6</v>
          </cell>
        </row>
        <row r="91">
          <cell r="F91">
            <v>-3507.84</v>
          </cell>
        </row>
        <row r="92">
          <cell r="F92">
            <v>-7800</v>
          </cell>
        </row>
        <row r="93">
          <cell r="F93">
            <v>-5209.5</v>
          </cell>
        </row>
        <row r="94">
          <cell r="F94">
            <v>-180</v>
          </cell>
        </row>
        <row r="95">
          <cell r="F95">
            <v>-591.84</v>
          </cell>
        </row>
        <row r="96">
          <cell r="F96">
            <v>-2548.8000000000002</v>
          </cell>
        </row>
        <row r="97">
          <cell r="F97">
            <v>-2407.1999999999998</v>
          </cell>
        </row>
        <row r="98">
          <cell r="F98">
            <v>-1125</v>
          </cell>
        </row>
        <row r="99">
          <cell r="F99">
            <v>-180540</v>
          </cell>
        </row>
        <row r="100">
          <cell r="F100">
            <v>-6372</v>
          </cell>
        </row>
        <row r="101">
          <cell r="F101">
            <v>-188682</v>
          </cell>
        </row>
        <row r="102">
          <cell r="F102">
            <v>-25120.02</v>
          </cell>
        </row>
        <row r="103">
          <cell r="F103">
            <v>-4413.9399999999996</v>
          </cell>
        </row>
        <row r="104">
          <cell r="F104">
            <v>-17893.5</v>
          </cell>
        </row>
        <row r="105">
          <cell r="F105">
            <v>-8103.83</v>
          </cell>
        </row>
        <row r="106">
          <cell r="F106">
            <v>-5561.57</v>
          </cell>
        </row>
        <row r="107">
          <cell r="F107">
            <v>-12.95</v>
          </cell>
        </row>
        <row r="108">
          <cell r="F108">
            <v>-28.75</v>
          </cell>
        </row>
        <row r="109">
          <cell r="F109">
            <v>-704.95</v>
          </cell>
        </row>
        <row r="110">
          <cell r="F110">
            <v>-57600</v>
          </cell>
        </row>
        <row r="111">
          <cell r="F111">
            <v>-8881.32</v>
          </cell>
        </row>
        <row r="112">
          <cell r="F112">
            <v>-28.8</v>
          </cell>
        </row>
        <row r="113">
          <cell r="F113">
            <v>-1276.5999999999999</v>
          </cell>
        </row>
        <row r="114">
          <cell r="F114">
            <v>-3959</v>
          </cell>
        </row>
        <row r="115">
          <cell r="F115">
            <v>-497.6</v>
          </cell>
        </row>
        <row r="116">
          <cell r="F116">
            <v>-16680</v>
          </cell>
        </row>
        <row r="117">
          <cell r="F117">
            <v>-4311.99</v>
          </cell>
        </row>
        <row r="118">
          <cell r="F118">
            <v>-14171.76</v>
          </cell>
        </row>
        <row r="119">
          <cell r="F119">
            <v>-849.6</v>
          </cell>
        </row>
        <row r="120">
          <cell r="F120">
            <v>-1574.6</v>
          </cell>
        </row>
        <row r="121">
          <cell r="F121">
            <v>-1875</v>
          </cell>
        </row>
        <row r="122">
          <cell r="F122">
            <v>-1665.6</v>
          </cell>
        </row>
        <row r="123">
          <cell r="F123">
            <v>-90.25</v>
          </cell>
        </row>
        <row r="124">
          <cell r="F124">
            <v>-848.85</v>
          </cell>
        </row>
        <row r="125">
          <cell r="F125">
            <v>-840</v>
          </cell>
        </row>
        <row r="126">
          <cell r="F126">
            <v>-8212.7999999999993</v>
          </cell>
        </row>
        <row r="127">
          <cell r="F127">
            <v>-141.6</v>
          </cell>
        </row>
        <row r="128">
          <cell r="F128">
            <v>-1446.24</v>
          </cell>
        </row>
        <row r="129">
          <cell r="F129">
            <v>-598.53</v>
          </cell>
        </row>
        <row r="130">
          <cell r="F130">
            <v>-616.79999999999995</v>
          </cell>
        </row>
        <row r="131">
          <cell r="F131">
            <v>-3933.2</v>
          </cell>
        </row>
        <row r="132">
          <cell r="F132">
            <v>-1800</v>
          </cell>
        </row>
        <row r="133">
          <cell r="F133">
            <v>-133.01</v>
          </cell>
        </row>
        <row r="134">
          <cell r="F134">
            <v>-1200</v>
          </cell>
        </row>
        <row r="135">
          <cell r="F135">
            <v>-1180</v>
          </cell>
        </row>
        <row r="136">
          <cell r="F136">
            <v>-176</v>
          </cell>
        </row>
        <row r="137">
          <cell r="F137">
            <v>-229400.05</v>
          </cell>
        </row>
        <row r="138">
          <cell r="F138">
            <v>-4200</v>
          </cell>
        </row>
        <row r="139">
          <cell r="F139">
            <v>-1109.58</v>
          </cell>
        </row>
        <row r="140">
          <cell r="F140">
            <v>-124.8</v>
          </cell>
        </row>
        <row r="141">
          <cell r="F141">
            <v>-3412.1</v>
          </cell>
        </row>
        <row r="142">
          <cell r="F142">
            <v>-3081.12</v>
          </cell>
        </row>
        <row r="143">
          <cell r="F143">
            <v>-13900.33</v>
          </cell>
        </row>
        <row r="144">
          <cell r="F144">
            <v>-1553.55</v>
          </cell>
        </row>
        <row r="145">
          <cell r="F145">
            <v>-159.30000000000001</v>
          </cell>
        </row>
        <row r="146">
          <cell r="F146">
            <v>-2014.25</v>
          </cell>
        </row>
        <row r="147">
          <cell r="F147">
            <v>-11694</v>
          </cell>
        </row>
        <row r="148">
          <cell r="F148">
            <v>-6776</v>
          </cell>
        </row>
        <row r="149">
          <cell r="F149">
            <v>-4106.7</v>
          </cell>
        </row>
        <row r="150">
          <cell r="F150">
            <v>-6500.4</v>
          </cell>
        </row>
        <row r="151">
          <cell r="F151">
            <v>-3.36</v>
          </cell>
        </row>
        <row r="152">
          <cell r="F152">
            <v>-16394.57</v>
          </cell>
        </row>
        <row r="153">
          <cell r="F153">
            <v>-2088.6</v>
          </cell>
        </row>
        <row r="154">
          <cell r="F154">
            <v>-323</v>
          </cell>
        </row>
        <row r="155">
          <cell r="F155">
            <v>-1888</v>
          </cell>
        </row>
        <row r="156">
          <cell r="F156">
            <v>-2761.36</v>
          </cell>
        </row>
        <row r="157">
          <cell r="F157">
            <v>-4857.04</v>
          </cell>
        </row>
        <row r="158">
          <cell r="F158">
            <v>-2116</v>
          </cell>
        </row>
        <row r="159">
          <cell r="F159">
            <v>-21122</v>
          </cell>
        </row>
        <row r="160">
          <cell r="F160">
            <v>-18998</v>
          </cell>
        </row>
        <row r="161">
          <cell r="F161">
            <v>-59500</v>
          </cell>
        </row>
        <row r="162">
          <cell r="F162">
            <v>-78000</v>
          </cell>
        </row>
        <row r="163">
          <cell r="F163">
            <v>-10600.43</v>
          </cell>
        </row>
        <row r="164">
          <cell r="F164">
            <v>-80</v>
          </cell>
        </row>
        <row r="165">
          <cell r="F165">
            <v>-10620</v>
          </cell>
        </row>
        <row r="166">
          <cell r="F166">
            <v>-17416.72</v>
          </cell>
        </row>
        <row r="167">
          <cell r="F167">
            <v>-330</v>
          </cell>
        </row>
        <row r="168">
          <cell r="F168">
            <v>-1947</v>
          </cell>
        </row>
        <row r="169">
          <cell r="F169">
            <v>-4590</v>
          </cell>
        </row>
        <row r="170">
          <cell r="F170">
            <v>-4725</v>
          </cell>
        </row>
        <row r="171">
          <cell r="F171">
            <v>-2360</v>
          </cell>
        </row>
        <row r="172">
          <cell r="F172">
            <v>-11800</v>
          </cell>
        </row>
        <row r="173">
          <cell r="F173">
            <v>-21437.08</v>
          </cell>
        </row>
        <row r="174">
          <cell r="F174">
            <v>-2702.58</v>
          </cell>
        </row>
        <row r="175">
          <cell r="F175">
            <v>-443</v>
          </cell>
        </row>
        <row r="176">
          <cell r="F176">
            <v>-880</v>
          </cell>
        </row>
        <row r="177">
          <cell r="F177">
            <v>-56560</v>
          </cell>
        </row>
        <row r="178">
          <cell r="F178">
            <v>-18837.939999999999</v>
          </cell>
        </row>
        <row r="179">
          <cell r="F179">
            <v>-15020</v>
          </cell>
        </row>
        <row r="180">
          <cell r="F180">
            <v>-15020</v>
          </cell>
        </row>
        <row r="181">
          <cell r="F181">
            <v>-6132</v>
          </cell>
        </row>
      </sheetData>
      <sheetData sheetId="26">
        <row r="5">
          <cell r="E5">
            <v>11883600.77</v>
          </cell>
        </row>
        <row r="6">
          <cell r="E6">
            <v>8838350.1300000008</v>
          </cell>
        </row>
        <row r="7">
          <cell r="E7">
            <v>2622695.5099999998</v>
          </cell>
        </row>
        <row r="8">
          <cell r="E8">
            <v>24586090.539999999</v>
          </cell>
        </row>
        <row r="9">
          <cell r="E9">
            <v>57236.65</v>
          </cell>
        </row>
        <row r="10">
          <cell r="E10">
            <v>1016022.85</v>
          </cell>
        </row>
        <row r="11">
          <cell r="E11">
            <v>442400.83</v>
          </cell>
        </row>
        <row r="14">
          <cell r="E14">
            <v>-17413990.59</v>
          </cell>
        </row>
        <row r="15">
          <cell r="F15">
            <v>-3.07</v>
          </cell>
        </row>
        <row r="16">
          <cell r="F16">
            <v>-112290.98</v>
          </cell>
        </row>
        <row r="17">
          <cell r="F17">
            <v>-27250.05</v>
          </cell>
        </row>
        <row r="18">
          <cell r="F18">
            <v>-14.16</v>
          </cell>
        </row>
        <row r="19">
          <cell r="F19">
            <v>-158566.32</v>
          </cell>
        </row>
        <row r="20">
          <cell r="F20">
            <v>-174.27</v>
          </cell>
        </row>
        <row r="21">
          <cell r="F21">
            <v>-502526.83</v>
          </cell>
        </row>
        <row r="22">
          <cell r="F22">
            <v>-155.97999999999999</v>
          </cell>
        </row>
        <row r="23">
          <cell r="F23">
            <v>27500</v>
          </cell>
        </row>
        <row r="24">
          <cell r="F24">
            <v>-1066067.27</v>
          </cell>
        </row>
        <row r="27">
          <cell r="E27">
            <v>-2187280.9</v>
          </cell>
        </row>
        <row r="28">
          <cell r="E28">
            <v>-453775</v>
          </cell>
        </row>
        <row r="29">
          <cell r="E29">
            <v>-636703.74</v>
          </cell>
        </row>
        <row r="30">
          <cell r="E30">
            <v>-3568.38</v>
          </cell>
        </row>
        <row r="31">
          <cell r="E31">
            <v>-1652</v>
          </cell>
        </row>
        <row r="32">
          <cell r="E32">
            <v>-282797.14</v>
          </cell>
        </row>
        <row r="33">
          <cell r="E33">
            <v>-442429.56</v>
          </cell>
        </row>
        <row r="34">
          <cell r="E34">
            <v>-22781.22</v>
          </cell>
        </row>
        <row r="35">
          <cell r="E35">
            <v>-15332.81</v>
          </cell>
        </row>
        <row r="36">
          <cell r="E36">
            <v>-62616.06</v>
          </cell>
        </row>
        <row r="37">
          <cell r="E37">
            <v>-446374.36</v>
          </cell>
        </row>
        <row r="38">
          <cell r="E38">
            <v>-8759.9599999999991</v>
          </cell>
        </row>
        <row r="39">
          <cell r="E39">
            <v>-8390.89</v>
          </cell>
        </row>
        <row r="40">
          <cell r="E40">
            <v>-2137.6799999999998</v>
          </cell>
        </row>
        <row r="41">
          <cell r="E41">
            <v>-16743.59</v>
          </cell>
        </row>
        <row r="42">
          <cell r="E42">
            <v>-650</v>
          </cell>
        </row>
        <row r="43">
          <cell r="E43">
            <v>-4790.8</v>
          </cell>
        </row>
        <row r="44">
          <cell r="E44">
            <v>-23011.46</v>
          </cell>
        </row>
        <row r="45">
          <cell r="E45">
            <v>-570598.07999999996</v>
          </cell>
        </row>
        <row r="46">
          <cell r="E46">
            <v>-18206</v>
          </cell>
        </row>
        <row r="47">
          <cell r="E47">
            <v>-18142.7</v>
          </cell>
        </row>
        <row r="48">
          <cell r="E48">
            <v>-53000</v>
          </cell>
        </row>
        <row r="49">
          <cell r="E49">
            <v>-71.400000000000006</v>
          </cell>
        </row>
        <row r="50">
          <cell r="E50">
            <v>-33141.97</v>
          </cell>
        </row>
        <row r="51">
          <cell r="E51">
            <v>-50687.11</v>
          </cell>
        </row>
        <row r="52">
          <cell r="E52">
            <v>-7557.23</v>
          </cell>
        </row>
        <row r="53">
          <cell r="E53">
            <v>-46316.26</v>
          </cell>
        </row>
        <row r="54">
          <cell r="E54">
            <v>-91371.16</v>
          </cell>
        </row>
        <row r="55">
          <cell r="E55">
            <v>-273681.8</v>
          </cell>
        </row>
        <row r="56">
          <cell r="E56">
            <v>-33734.199999999997</v>
          </cell>
        </row>
        <row r="57">
          <cell r="E57">
            <v>-28513.93</v>
          </cell>
        </row>
        <row r="58">
          <cell r="E58">
            <v>-18751.599999999999</v>
          </cell>
        </row>
        <row r="59">
          <cell r="E59">
            <v>-54407.81</v>
          </cell>
        </row>
        <row r="60">
          <cell r="E60">
            <v>-3848.4</v>
          </cell>
        </row>
        <row r="61">
          <cell r="E61">
            <v>-4951642.84</v>
          </cell>
        </row>
      </sheetData>
      <sheetData sheetId="27">
        <row r="5">
          <cell r="E5">
            <v>4036313.91</v>
          </cell>
        </row>
        <row r="6">
          <cell r="E6">
            <v>1099550.53</v>
          </cell>
        </row>
        <row r="7">
          <cell r="E7">
            <v>659180.64</v>
          </cell>
        </row>
        <row r="8">
          <cell r="E8">
            <v>7055887.3099999996</v>
          </cell>
        </row>
        <row r="9">
          <cell r="E9">
            <v>3191.18</v>
          </cell>
        </row>
        <row r="10">
          <cell r="E10">
            <v>957.04</v>
          </cell>
        </row>
        <row r="11">
          <cell r="E11">
            <v>153435.47</v>
          </cell>
        </row>
        <row r="12">
          <cell r="E12">
            <v>110412.51</v>
          </cell>
        </row>
        <row r="15">
          <cell r="E15">
            <v>-4556791.4400000004</v>
          </cell>
        </row>
        <row r="16">
          <cell r="F16">
            <v>-7527.73</v>
          </cell>
        </row>
        <row r="17">
          <cell r="F17">
            <v>-6070.96</v>
          </cell>
        </row>
        <row r="18">
          <cell r="F18">
            <v>-3.54</v>
          </cell>
        </row>
        <row r="19">
          <cell r="F19">
            <v>-45106.85</v>
          </cell>
        </row>
        <row r="20">
          <cell r="F20">
            <v>-25.49</v>
          </cell>
        </row>
        <row r="21">
          <cell r="F21">
            <v>-25.5</v>
          </cell>
        </row>
        <row r="22">
          <cell r="F22">
            <v>-148901.22</v>
          </cell>
        </row>
        <row r="23">
          <cell r="F23">
            <v>-72.510000000000005</v>
          </cell>
        </row>
        <row r="24">
          <cell r="F24">
            <v>10000</v>
          </cell>
        </row>
        <row r="25">
          <cell r="F25">
            <v>-408752.87</v>
          </cell>
        </row>
        <row r="26">
          <cell r="E26">
            <v>-641310.6</v>
          </cell>
        </row>
        <row r="27">
          <cell r="E27">
            <v>-48500</v>
          </cell>
        </row>
        <row r="28">
          <cell r="E28">
            <v>-169234.06</v>
          </cell>
        </row>
        <row r="29">
          <cell r="E29">
            <v>-1872</v>
          </cell>
        </row>
        <row r="30">
          <cell r="E30">
            <v>-74587.679999999993</v>
          </cell>
        </row>
        <row r="31">
          <cell r="E31">
            <v>-110686.47</v>
          </cell>
        </row>
        <row r="32">
          <cell r="E32">
            <v>-6636.6</v>
          </cell>
        </row>
        <row r="33">
          <cell r="E33">
            <v>-5681.04</v>
          </cell>
        </row>
        <row r="34">
          <cell r="E34">
            <v>-18338.07</v>
          </cell>
        </row>
        <row r="35">
          <cell r="E35">
            <v>-110906.94</v>
          </cell>
        </row>
        <row r="36">
          <cell r="E36">
            <v>-135</v>
          </cell>
        </row>
        <row r="37">
          <cell r="E37">
            <v>-451.99</v>
          </cell>
        </row>
        <row r="38">
          <cell r="E38">
            <v>-5856.96</v>
          </cell>
        </row>
        <row r="39">
          <cell r="E39">
            <v>-147238.96</v>
          </cell>
        </row>
        <row r="40">
          <cell r="E40">
            <v>-4608.8999999999996</v>
          </cell>
        </row>
        <row r="41">
          <cell r="E41">
            <v>-7603.96</v>
          </cell>
        </row>
        <row r="42">
          <cell r="E42">
            <v>-15512.32</v>
          </cell>
        </row>
        <row r="43">
          <cell r="E43">
            <v>-11827.39</v>
          </cell>
        </row>
        <row r="44">
          <cell r="E44">
            <v>-30986.12</v>
          </cell>
        </row>
        <row r="45">
          <cell r="E45">
            <v>-1277.82</v>
          </cell>
        </row>
        <row r="46">
          <cell r="E46">
            <v>-12140.89</v>
          </cell>
        </row>
        <row r="47">
          <cell r="E47">
            <v>-19500</v>
          </cell>
        </row>
        <row r="48">
          <cell r="E48">
            <v>-10600.43</v>
          </cell>
        </row>
        <row r="49">
          <cell r="E49">
            <v>-40</v>
          </cell>
        </row>
        <row r="50">
          <cell r="E50">
            <v>-748.68</v>
          </cell>
        </row>
      </sheetData>
      <sheetData sheetId="28">
        <row r="5">
          <cell r="E5">
            <v>7630356.8499999996</v>
          </cell>
        </row>
        <row r="6">
          <cell r="E6">
            <v>2078773.14</v>
          </cell>
        </row>
        <row r="7">
          <cell r="E7">
            <v>1186680.51</v>
          </cell>
        </row>
        <row r="8">
          <cell r="E8">
            <v>14243737.060000001</v>
          </cell>
        </row>
        <row r="9">
          <cell r="E9">
            <v>7754.13</v>
          </cell>
        </row>
        <row r="10">
          <cell r="E10">
            <v>957.04</v>
          </cell>
        </row>
        <row r="11">
          <cell r="E11">
            <v>369153.32</v>
          </cell>
        </row>
        <row r="12">
          <cell r="E12">
            <v>220890.88</v>
          </cell>
        </row>
        <row r="15">
          <cell r="E15">
            <v>-10004882.15</v>
          </cell>
        </row>
        <row r="16">
          <cell r="F16">
            <v>-24434.58</v>
          </cell>
        </row>
        <row r="17">
          <cell r="F17">
            <v>-17827.080000000002</v>
          </cell>
        </row>
        <row r="18">
          <cell r="F18">
            <v>-14.39</v>
          </cell>
        </row>
        <row r="19">
          <cell r="F19">
            <v>-94334.67</v>
          </cell>
        </row>
        <row r="20">
          <cell r="F20">
            <v>-25.49</v>
          </cell>
        </row>
        <row r="21">
          <cell r="F21">
            <v>-113.2</v>
          </cell>
        </row>
        <row r="22">
          <cell r="F22">
            <v>-297802.44</v>
          </cell>
        </row>
        <row r="23">
          <cell r="F23">
            <v>-257.45</v>
          </cell>
        </row>
        <row r="24">
          <cell r="F24">
            <v>65000</v>
          </cell>
        </row>
        <row r="25">
          <cell r="F25">
            <v>-437883.86</v>
          </cell>
        </row>
        <row r="26">
          <cell r="E26">
            <v>-1336756.48</v>
          </cell>
        </row>
        <row r="27">
          <cell r="E27">
            <v>-99170</v>
          </cell>
        </row>
        <row r="28">
          <cell r="E28">
            <v>-345583.67</v>
          </cell>
        </row>
        <row r="29">
          <cell r="E29">
            <v>-23367.61</v>
          </cell>
        </row>
        <row r="30">
          <cell r="E30">
            <v>-148248.01</v>
          </cell>
        </row>
        <row r="31">
          <cell r="E31">
            <v>-221372.94</v>
          </cell>
        </row>
        <row r="32">
          <cell r="E32">
            <v>-14136.4</v>
          </cell>
        </row>
        <row r="33">
          <cell r="E33">
            <v>-12024.64</v>
          </cell>
        </row>
        <row r="34">
          <cell r="E34">
            <v>-36676.14</v>
          </cell>
        </row>
        <row r="35">
          <cell r="E35">
            <v>-13.98</v>
          </cell>
        </row>
        <row r="36">
          <cell r="E36">
            <v>-282460.17</v>
          </cell>
        </row>
        <row r="37">
          <cell r="E37">
            <v>-472</v>
          </cell>
        </row>
        <row r="38">
          <cell r="E38">
            <v>-1452.58</v>
          </cell>
        </row>
        <row r="39">
          <cell r="E39">
            <v>-429.6</v>
          </cell>
        </row>
        <row r="40">
          <cell r="E40">
            <v>-4345.47</v>
          </cell>
        </row>
        <row r="41">
          <cell r="E41">
            <v>-11713.92</v>
          </cell>
        </row>
        <row r="42">
          <cell r="E42">
            <v>-296803.96000000002</v>
          </cell>
        </row>
        <row r="43">
          <cell r="E43">
            <v>-9141.9</v>
          </cell>
        </row>
        <row r="44">
          <cell r="E44">
            <v>-9094.75</v>
          </cell>
        </row>
        <row r="45">
          <cell r="E45">
            <v>-31115.08</v>
          </cell>
        </row>
        <row r="46">
          <cell r="E46">
            <v>-22235.93</v>
          </cell>
        </row>
        <row r="47">
          <cell r="E47">
            <v>-117730.96</v>
          </cell>
        </row>
        <row r="48">
          <cell r="E48">
            <v>-2017.02</v>
          </cell>
        </row>
        <row r="49">
          <cell r="E49">
            <v>-29913.63</v>
          </cell>
        </row>
        <row r="50">
          <cell r="E50">
            <v>-5629.04</v>
          </cell>
        </row>
        <row r="51">
          <cell r="E51">
            <v>-59500</v>
          </cell>
        </row>
        <row r="52">
          <cell r="E52">
            <v>-39000</v>
          </cell>
        </row>
        <row r="53">
          <cell r="E53">
            <v>-10600.43</v>
          </cell>
        </row>
        <row r="54">
          <cell r="E54">
            <v>-20996.720000000001</v>
          </cell>
        </row>
        <row r="55">
          <cell r="E55">
            <v>-8244.42</v>
          </cell>
        </row>
        <row r="56">
          <cell r="E56">
            <v>-1300</v>
          </cell>
        </row>
      </sheetData>
      <sheetData sheetId="29"/>
      <sheetData sheetId="30"/>
      <sheetData sheetId="31">
        <row r="5">
          <cell r="F5">
            <v>667725.24</v>
          </cell>
        </row>
        <row r="6">
          <cell r="F6">
            <v>297500.15000000002</v>
          </cell>
        </row>
        <row r="7">
          <cell r="F7">
            <v>7382686.6699999999</v>
          </cell>
        </row>
        <row r="8">
          <cell r="F8">
            <v>246.19</v>
          </cell>
        </row>
        <row r="9">
          <cell r="F9">
            <v>11336.43</v>
          </cell>
        </row>
        <row r="10">
          <cell r="F10">
            <v>305232.53000000003</v>
          </cell>
        </row>
        <row r="11">
          <cell r="F11">
            <v>73608</v>
          </cell>
        </row>
        <row r="14">
          <cell r="F14">
            <v>-4702175.93</v>
          </cell>
        </row>
        <row r="15">
          <cell r="F15">
            <v>-25118.560000000001</v>
          </cell>
        </row>
        <row r="16">
          <cell r="F16">
            <v>-6025.64</v>
          </cell>
        </row>
        <row r="17">
          <cell r="F17">
            <v>-35944.33</v>
          </cell>
        </row>
        <row r="18">
          <cell r="F18">
            <v>-25.5</v>
          </cell>
        </row>
        <row r="19">
          <cell r="F19">
            <v>-59.5</v>
          </cell>
        </row>
        <row r="20">
          <cell r="F20">
            <v>-163267.74</v>
          </cell>
        </row>
        <row r="21">
          <cell r="F21">
            <v>-128.35</v>
          </cell>
        </row>
        <row r="22">
          <cell r="F22">
            <v>-45000</v>
          </cell>
        </row>
        <row r="23">
          <cell r="F23">
            <v>-193018.29</v>
          </cell>
        </row>
        <row r="24">
          <cell r="F24">
            <v>-745507.27</v>
          </cell>
        </row>
        <row r="25">
          <cell r="F25">
            <v>-102990</v>
          </cell>
        </row>
        <row r="26">
          <cell r="F26">
            <v>-198398.34</v>
          </cell>
        </row>
        <row r="27">
          <cell r="F27">
            <v>-55088.800000000003</v>
          </cell>
        </row>
        <row r="28">
          <cell r="F28">
            <v>-110686.47</v>
          </cell>
        </row>
        <row r="29">
          <cell r="F29">
            <v>-8317.41</v>
          </cell>
        </row>
        <row r="30">
          <cell r="F30">
            <v>-12017.16</v>
          </cell>
        </row>
        <row r="31">
          <cell r="F31">
            <v>-18338.07</v>
          </cell>
        </row>
        <row r="32">
          <cell r="F32">
            <v>-39.51</v>
          </cell>
        </row>
        <row r="33">
          <cell r="F33">
            <v>-373476.92</v>
          </cell>
        </row>
        <row r="34">
          <cell r="F34">
            <v>-944</v>
          </cell>
        </row>
        <row r="35">
          <cell r="F35">
            <v>-1239</v>
          </cell>
        </row>
        <row r="36">
          <cell r="F36">
            <v>-65.489999999999995</v>
          </cell>
        </row>
        <row r="37">
          <cell r="F37">
            <v>-4174.78</v>
          </cell>
        </row>
        <row r="38">
          <cell r="F38">
            <v>-1825.28</v>
          </cell>
        </row>
        <row r="39">
          <cell r="F39">
            <v>-35775</v>
          </cell>
        </row>
        <row r="40">
          <cell r="F40">
            <v>-2699.7</v>
          </cell>
        </row>
        <row r="41">
          <cell r="F41">
            <v>-3609.71</v>
          </cell>
        </row>
        <row r="42">
          <cell r="F42">
            <v>-18723.3</v>
          </cell>
        </row>
        <row r="43">
          <cell r="F43">
            <v>-11694.56</v>
          </cell>
        </row>
        <row r="44">
          <cell r="F44">
            <v>-36512.239999999998</v>
          </cell>
        </row>
        <row r="45">
          <cell r="F45">
            <v>-31.2</v>
          </cell>
        </row>
        <row r="46">
          <cell r="F46">
            <v>-16022.68</v>
          </cell>
        </row>
        <row r="47">
          <cell r="F47">
            <v>-156</v>
          </cell>
        </row>
        <row r="48">
          <cell r="F48">
            <v>-59500</v>
          </cell>
        </row>
        <row r="49">
          <cell r="F49">
            <v>-19500</v>
          </cell>
        </row>
        <row r="50">
          <cell r="F50">
            <v>-10342.98</v>
          </cell>
        </row>
        <row r="51">
          <cell r="F51">
            <v>-17209</v>
          </cell>
        </row>
        <row r="52">
          <cell r="F52">
            <v>-1215</v>
          </cell>
        </row>
        <row r="53">
          <cell r="F53">
            <v>-880</v>
          </cell>
        </row>
        <row r="54">
          <cell r="F54">
            <v>-300000</v>
          </cell>
        </row>
      </sheetData>
      <sheetData sheetId="32">
        <row r="5">
          <cell r="F5">
            <v>1732467.86</v>
          </cell>
        </row>
        <row r="6">
          <cell r="F6">
            <v>594262.65</v>
          </cell>
        </row>
        <row r="7">
          <cell r="F7">
            <v>640693.81000000006</v>
          </cell>
        </row>
        <row r="8">
          <cell r="F8">
            <v>15189740.609999999</v>
          </cell>
        </row>
        <row r="9">
          <cell r="F9">
            <v>915.75</v>
          </cell>
        </row>
        <row r="10">
          <cell r="F10">
            <v>80286.710000000006</v>
          </cell>
        </row>
        <row r="11">
          <cell r="F11">
            <v>661776.97</v>
          </cell>
        </row>
        <row r="12">
          <cell r="F12">
            <v>220824</v>
          </cell>
        </row>
        <row r="15">
          <cell r="F15">
            <v>-9682337.4000000004</v>
          </cell>
        </row>
        <row r="16">
          <cell r="F16">
            <v>-90251.839999999997</v>
          </cell>
        </row>
        <row r="17">
          <cell r="F17">
            <v>-11961.26</v>
          </cell>
        </row>
        <row r="18">
          <cell r="F18">
            <v>-95087.34</v>
          </cell>
        </row>
        <row r="19">
          <cell r="F19">
            <v>-25.5</v>
          </cell>
        </row>
        <row r="20">
          <cell r="F20">
            <v>-59.5</v>
          </cell>
        </row>
        <row r="21">
          <cell r="F21">
            <v>-351826.16</v>
          </cell>
        </row>
        <row r="22">
          <cell r="F22">
            <v>-128.35</v>
          </cell>
        </row>
        <row r="23">
          <cell r="F23">
            <v>-65000</v>
          </cell>
        </row>
        <row r="24">
          <cell r="F24">
            <v>-1447294.55</v>
          </cell>
        </row>
        <row r="25">
          <cell r="F25">
            <v>-1504122.24</v>
          </cell>
        </row>
        <row r="26">
          <cell r="F26">
            <v>-157990</v>
          </cell>
        </row>
        <row r="27">
          <cell r="F27">
            <v>-394233.41</v>
          </cell>
        </row>
        <row r="28">
          <cell r="F28">
            <v>-140021.22</v>
          </cell>
        </row>
        <row r="29">
          <cell r="F29">
            <v>-221372.94</v>
          </cell>
        </row>
        <row r="30">
          <cell r="F30">
            <v>-16650.41</v>
          </cell>
        </row>
        <row r="31">
          <cell r="F31">
            <v>-24217.46</v>
          </cell>
        </row>
        <row r="32">
          <cell r="F32">
            <v>-36676.14</v>
          </cell>
        </row>
        <row r="33">
          <cell r="F33">
            <v>-79.02</v>
          </cell>
        </row>
        <row r="34">
          <cell r="F34">
            <v>-746600.66</v>
          </cell>
        </row>
        <row r="35">
          <cell r="F35">
            <v>-944</v>
          </cell>
        </row>
        <row r="36">
          <cell r="F36">
            <v>-1239</v>
          </cell>
        </row>
        <row r="37">
          <cell r="F37">
            <v>-65.489999999999995</v>
          </cell>
        </row>
        <row r="38">
          <cell r="F38">
            <v>-7688.13</v>
          </cell>
        </row>
        <row r="39">
          <cell r="F39">
            <v>-4456.91</v>
          </cell>
        </row>
        <row r="40">
          <cell r="F40">
            <v>-106575</v>
          </cell>
        </row>
        <row r="41">
          <cell r="F41">
            <v>-7749.5</v>
          </cell>
        </row>
        <row r="42">
          <cell r="F42">
            <v>-67907.039999999994</v>
          </cell>
        </row>
        <row r="43">
          <cell r="F43">
            <v>-37446.6</v>
          </cell>
        </row>
        <row r="44">
          <cell r="F44">
            <v>-23191.21</v>
          </cell>
        </row>
        <row r="45">
          <cell r="F45">
            <v>-209766.59</v>
          </cell>
        </row>
        <row r="46">
          <cell r="F46">
            <v>-11662.4</v>
          </cell>
        </row>
        <row r="47">
          <cell r="F47">
            <v>-23865.82</v>
          </cell>
        </row>
        <row r="48">
          <cell r="F48">
            <v>-156</v>
          </cell>
        </row>
        <row r="49">
          <cell r="F49">
            <v>-59500</v>
          </cell>
        </row>
        <row r="50">
          <cell r="F50">
            <v>-39000</v>
          </cell>
        </row>
        <row r="51">
          <cell r="F51">
            <v>-10342.98</v>
          </cell>
        </row>
        <row r="52">
          <cell r="F52">
            <v>-52110.5</v>
          </cell>
        </row>
        <row r="53">
          <cell r="F53">
            <v>-1215</v>
          </cell>
        </row>
        <row r="57">
          <cell r="E57">
            <v>-300000</v>
          </cell>
        </row>
        <row r="60">
          <cell r="E60">
            <v>-25988</v>
          </cell>
        </row>
      </sheetData>
      <sheetData sheetId="33">
        <row r="26">
          <cell r="F26">
            <v>-14894527.939999999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A231A-975D-405C-8884-148D8F095E53}">
  <sheetPr>
    <tabColor rgb="FF92D050"/>
  </sheetPr>
  <dimension ref="B4:AB19"/>
  <sheetViews>
    <sheetView showGridLines="0" tabSelected="1" zoomScale="110" zoomScaleNormal="110" workbookViewId="0">
      <pane xSplit="2" topLeftCell="C1" activePane="topRight" state="frozen"/>
      <selection pane="topRight" activeCell="B19" sqref="B19"/>
    </sheetView>
  </sheetViews>
  <sheetFormatPr defaultColWidth="9.140625" defaultRowHeight="15"/>
  <cols>
    <col min="1" max="1" width="5.85546875" style="1" customWidth="1"/>
    <col min="2" max="2" width="40.28515625" style="1" bestFit="1" customWidth="1"/>
    <col min="3" max="3" width="16.42578125" style="1" bestFit="1" customWidth="1"/>
    <col min="4" max="7" width="18.140625" style="1" bestFit="1" customWidth="1"/>
    <col min="8" max="15" width="19.5703125" style="1" bestFit="1" customWidth="1"/>
    <col min="16" max="18" width="19.5703125" style="1" hidden="1" customWidth="1"/>
    <col min="19" max="19" width="19.5703125" style="1" bestFit="1" customWidth="1"/>
    <col min="20" max="20" width="18.140625" style="1" hidden="1" customWidth="1"/>
    <col min="21" max="22" width="19.5703125" style="1" hidden="1" customWidth="1"/>
    <col min="23" max="28" width="19.28515625" style="1" bestFit="1" customWidth="1"/>
    <col min="29" max="16384" width="9.140625" style="1"/>
  </cols>
  <sheetData>
    <row r="4" spans="2:28"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2:28">
      <c r="B5" s="27" t="s">
        <v>19</v>
      </c>
      <c r="C5" s="25">
        <v>2006</v>
      </c>
      <c r="D5" s="25">
        <v>2007</v>
      </c>
      <c r="E5" s="25">
        <v>2008</v>
      </c>
      <c r="F5" s="25">
        <v>2009</v>
      </c>
      <c r="G5" s="25">
        <v>2010</v>
      </c>
      <c r="H5" s="25">
        <v>2011</v>
      </c>
      <c r="I5" s="25">
        <v>2012</v>
      </c>
      <c r="J5" s="25">
        <v>2013</v>
      </c>
      <c r="K5" s="25">
        <v>2014</v>
      </c>
      <c r="L5" s="26">
        <v>2015</v>
      </c>
      <c r="M5" s="25">
        <v>2016</v>
      </c>
      <c r="N5" s="25">
        <v>2017</v>
      </c>
      <c r="O5" s="25">
        <v>2018</v>
      </c>
      <c r="P5" s="25" t="s">
        <v>18</v>
      </c>
      <c r="Q5" s="25" t="s">
        <v>17</v>
      </c>
      <c r="R5" s="25" t="s">
        <v>16</v>
      </c>
      <c r="S5" s="25">
        <v>2019</v>
      </c>
      <c r="T5" s="25" t="s">
        <v>15</v>
      </c>
      <c r="U5" s="25" t="s">
        <v>14</v>
      </c>
      <c r="V5" s="25" t="s">
        <v>13</v>
      </c>
      <c r="W5" s="25">
        <v>2020</v>
      </c>
      <c r="X5" s="25">
        <v>2021</v>
      </c>
      <c r="Y5" s="25">
        <v>2022</v>
      </c>
      <c r="Z5" s="25">
        <v>2023</v>
      </c>
      <c r="AA5" s="25">
        <v>2024</v>
      </c>
      <c r="AB5" s="25" t="s">
        <v>12</v>
      </c>
    </row>
    <row r="6" spans="2:28">
      <c r="B6" s="16" t="s">
        <v>11</v>
      </c>
      <c r="C6" s="15">
        <v>601630</v>
      </c>
      <c r="D6" s="15">
        <v>1197151</v>
      </c>
      <c r="E6" s="15">
        <v>1298427</v>
      </c>
      <c r="F6" s="15">
        <v>2858970</v>
      </c>
      <c r="G6" s="15">
        <v>8017998</v>
      </c>
      <c r="H6" s="15">
        <v>11706853</v>
      </c>
      <c r="I6" s="15">
        <v>13181479</v>
      </c>
      <c r="J6" s="15">
        <v>15734472</v>
      </c>
      <c r="K6" s="15">
        <v>18202124</v>
      </c>
      <c r="L6" s="14">
        <v>19800776.75</v>
      </c>
      <c r="M6" s="12">
        <v>22095364</v>
      </c>
      <c r="N6" s="12">
        <v>36244393</v>
      </c>
      <c r="O6" s="12">
        <f>SUM('[1]1225(dekabr2018)'!E5:E9)</f>
        <v>47987973.599999994</v>
      </c>
      <c r="P6" s="12">
        <f>SUM('[1]1225(mart2019)'!E5:E10)</f>
        <v>12855080.609999999</v>
      </c>
      <c r="Q6" s="12">
        <f>SUM('[1]1225(iyun2019)'!E5:E10)</f>
        <v>25148258.73</v>
      </c>
      <c r="R6" s="12">
        <f>SUM('[1]P&amp;L 3rub'!F5:F9)</f>
        <v>36812824.490000002</v>
      </c>
      <c r="S6" s="12">
        <f>SUM('[1]P&amp;L4rub'!F5:F11)</f>
        <v>44963158.820000008</v>
      </c>
      <c r="T6" s="12">
        <f>SUM('[1]1225(mart2020)'!F5:F9)</f>
        <v>8359494.6799999997</v>
      </c>
      <c r="U6" s="12">
        <f>SUM('[1]1225 iyun 2020'!F5:F10)</f>
        <v>18238367.390000001</v>
      </c>
      <c r="V6" s="12">
        <v>30105514.32</v>
      </c>
      <c r="W6" s="12">
        <v>41486186</v>
      </c>
      <c r="X6" s="12">
        <v>56251866</v>
      </c>
      <c r="Y6" s="12">
        <v>65991851</v>
      </c>
      <c r="Z6" s="12">
        <v>79387108</v>
      </c>
      <c r="AA6" s="12">
        <v>94182818</v>
      </c>
      <c r="AB6" s="12">
        <v>115027421</v>
      </c>
    </row>
    <row r="7" spans="2:28">
      <c r="B7" s="19" t="s">
        <v>10</v>
      </c>
      <c r="C7" s="18">
        <v>0</v>
      </c>
      <c r="D7" s="18">
        <v>0</v>
      </c>
      <c r="E7" s="18">
        <v>0</v>
      </c>
      <c r="F7" s="18">
        <v>-530167</v>
      </c>
      <c r="G7" s="13">
        <v>-2836208</v>
      </c>
      <c r="H7" s="13">
        <v>-5254495</v>
      </c>
      <c r="I7" s="13">
        <v>-6891255.46</v>
      </c>
      <c r="J7" s="13">
        <v>-8131733</v>
      </c>
      <c r="K7" s="13">
        <v>-9741150</v>
      </c>
      <c r="L7" s="24">
        <v>-10437922.6</v>
      </c>
      <c r="M7" s="13">
        <v>-10329190</v>
      </c>
      <c r="N7" s="13">
        <v>-12771202</v>
      </c>
      <c r="O7" s="13">
        <f>'[1]1225(dekabr2018)'!E14</f>
        <v>-17413990.59</v>
      </c>
      <c r="P7" s="13">
        <f>'[1]1225(mart2019)'!E15</f>
        <v>-4556791.4400000004</v>
      </c>
      <c r="Q7" s="13">
        <f>'[1]1225(iyun2019)'!E15</f>
        <v>-10004882.15</v>
      </c>
      <c r="R7" s="13">
        <f>'[1]P&amp;L 3rub'!F15</f>
        <v>-14643620.57</v>
      </c>
      <c r="S7" s="13">
        <f>'[1]P&amp;L4rub'!F27</f>
        <v>-18826720.309999999</v>
      </c>
      <c r="T7" s="13">
        <f>'[1]1225(mart2020)'!F14</f>
        <v>-4702175.93</v>
      </c>
      <c r="U7" s="13">
        <f>+'[1]1225 iyun 2020'!F15</f>
        <v>-9682337.4000000004</v>
      </c>
      <c r="V7" s="13">
        <f>+'[1]1225 sentyabr 2020'!F26</f>
        <v>-14894527.939999999</v>
      </c>
      <c r="W7" s="13">
        <v>-21195996</v>
      </c>
      <c r="X7" s="13">
        <v>-28550267</v>
      </c>
      <c r="Y7" s="13">
        <v>-35536670</v>
      </c>
      <c r="Z7" s="13">
        <v>-44468775</v>
      </c>
      <c r="AA7" s="13">
        <v>-57347934</v>
      </c>
      <c r="AB7" s="13">
        <v>-73065620</v>
      </c>
    </row>
    <row r="8" spans="2:28">
      <c r="B8" s="23" t="s">
        <v>9</v>
      </c>
      <c r="C8" s="22">
        <v>601630</v>
      </c>
      <c r="D8" s="22">
        <v>1197151</v>
      </c>
      <c r="E8" s="22">
        <v>1298427</v>
      </c>
      <c r="F8" s="22">
        <v>2328803</v>
      </c>
      <c r="G8" s="22">
        <v>5181790</v>
      </c>
      <c r="H8" s="22">
        <v>6452358</v>
      </c>
      <c r="I8" s="22">
        <v>6290223.54</v>
      </c>
      <c r="J8" s="22">
        <v>7602739</v>
      </c>
      <c r="K8" s="22">
        <v>8460974</v>
      </c>
      <c r="L8" s="21">
        <v>9362854.1500000004</v>
      </c>
      <c r="M8" s="20">
        <f>M6+M7</f>
        <v>11766174</v>
      </c>
      <c r="N8" s="20">
        <v>23473191</v>
      </c>
      <c r="O8" s="20">
        <f t="shared" ref="O8:AB8" si="0">O6+O7</f>
        <v>30573983.009999994</v>
      </c>
      <c r="P8" s="20">
        <f t="shared" si="0"/>
        <v>8298289.169999999</v>
      </c>
      <c r="Q8" s="20">
        <f t="shared" si="0"/>
        <v>15143376.58</v>
      </c>
      <c r="R8" s="20">
        <f t="shared" si="0"/>
        <v>22169203.920000002</v>
      </c>
      <c r="S8" s="20">
        <f t="shared" si="0"/>
        <v>26136438.510000009</v>
      </c>
      <c r="T8" s="20">
        <f t="shared" si="0"/>
        <v>3657318.75</v>
      </c>
      <c r="U8" s="20">
        <f t="shared" si="0"/>
        <v>8556029.9900000002</v>
      </c>
      <c r="V8" s="20">
        <f t="shared" si="0"/>
        <v>15210986.380000001</v>
      </c>
      <c r="W8" s="20">
        <f t="shared" si="0"/>
        <v>20290190</v>
      </c>
      <c r="X8" s="20">
        <f t="shared" si="0"/>
        <v>27701599</v>
      </c>
      <c r="Y8" s="20">
        <f t="shared" si="0"/>
        <v>30455181</v>
      </c>
      <c r="Z8" s="20">
        <f t="shared" si="0"/>
        <v>34918333</v>
      </c>
      <c r="AA8" s="20">
        <f t="shared" si="0"/>
        <v>36834884</v>
      </c>
      <c r="AB8" s="20">
        <f t="shared" si="0"/>
        <v>41961801</v>
      </c>
    </row>
    <row r="9" spans="2:28">
      <c r="B9" s="19" t="s">
        <v>8</v>
      </c>
      <c r="C9" s="18">
        <v>0</v>
      </c>
      <c r="D9" s="18">
        <v>0</v>
      </c>
      <c r="E9" s="18">
        <v>0</v>
      </c>
      <c r="F9" s="18">
        <v>0</v>
      </c>
      <c r="G9" s="18">
        <v>-974032</v>
      </c>
      <c r="H9" s="18">
        <v>-489475</v>
      </c>
      <c r="I9" s="18">
        <v>-430870</v>
      </c>
      <c r="J9" s="18">
        <v>-363100</v>
      </c>
      <c r="K9" s="18">
        <v>-455856</v>
      </c>
      <c r="L9" s="17">
        <v>-320173.93</v>
      </c>
      <c r="M9" s="13">
        <v>-584455</v>
      </c>
      <c r="N9" s="13">
        <v>-701056</v>
      </c>
      <c r="O9" s="13">
        <f>SUM('[1]1225(dekabr2018)'!F23:F24)</f>
        <v>-1038567.27</v>
      </c>
      <c r="P9" s="13">
        <f>SUM('[1]1225(mart2019)'!F24:F25)</f>
        <v>-398752.87</v>
      </c>
      <c r="Q9" s="13">
        <f>SUM('[1]1225(iyun2019)'!F24:F25)</f>
        <v>-372883.86</v>
      </c>
      <c r="R9" s="13">
        <f>SUM('[1]P&amp;L 3rub'!F24:F25)</f>
        <v>-433961.30000000005</v>
      </c>
      <c r="S9" s="13">
        <f>SUM('[1]P&amp;L4rub'!F42:F44)</f>
        <v>-455198.6</v>
      </c>
      <c r="T9" s="13">
        <f>'[1]1225(mart2020)'!F23+'[1]1225(mart2020)'!F22</f>
        <v>-238018.29</v>
      </c>
      <c r="U9" s="13">
        <f>+'[1]1225 iyun 2020'!F23+'[1]1225 iyun 2020'!F24</f>
        <v>-1512294.55</v>
      </c>
      <c r="V9" s="13">
        <v>-1016596.54</v>
      </c>
      <c r="W9" s="13">
        <v>-4769932</v>
      </c>
      <c r="X9" s="13">
        <v>-5479395</v>
      </c>
      <c r="Y9" s="13">
        <v>-1190009</v>
      </c>
      <c r="Z9" s="13">
        <v>-729509</v>
      </c>
      <c r="AA9" s="13">
        <v>-1172070</v>
      </c>
      <c r="AB9" s="13">
        <v>-2491296</v>
      </c>
    </row>
    <row r="10" spans="2:28">
      <c r="B10" s="16" t="s">
        <v>7</v>
      </c>
      <c r="C10" s="15">
        <v>-71499</v>
      </c>
      <c r="D10" s="15">
        <v>-13814</v>
      </c>
      <c r="E10" s="15">
        <v>-1380</v>
      </c>
      <c r="F10" s="15">
        <v>-37991</v>
      </c>
      <c r="G10" s="15">
        <v>-94600</v>
      </c>
      <c r="H10" s="15">
        <v>-173078</v>
      </c>
      <c r="I10" s="15">
        <v>-204070</v>
      </c>
      <c r="J10" s="15">
        <v>-270516</v>
      </c>
      <c r="K10" s="15">
        <v>-280230</v>
      </c>
      <c r="L10" s="14">
        <v>-418453.31</v>
      </c>
      <c r="M10" s="12">
        <v>-424187</v>
      </c>
      <c r="N10" s="12">
        <v>-647873</v>
      </c>
      <c r="O10" s="12">
        <f>SUM('[1]1225(dekabr2018)'!F15:F22)</f>
        <v>-800981.66</v>
      </c>
      <c r="P10" s="12">
        <f>SUM('[1]1225(mart2019)'!F16:F23)</f>
        <v>-207733.80000000002</v>
      </c>
      <c r="Q10" s="12">
        <f>SUM('[1]1225(iyun2019)'!F16:F23)</f>
        <v>-434809.3</v>
      </c>
      <c r="R10" s="12">
        <f>SUM('[1]P&amp;L 3rub'!F16:F23)</f>
        <v>-741152.5</v>
      </c>
      <c r="S10" s="12">
        <f>SUM('[1]P&amp;L4rub'!F28:F41)+SUM('[1]P&amp;L4rub'!F177:F181)+'[1]P&amp;L4rub'!F175+'[1]P&amp;L4rub'!F176</f>
        <v>-1136755.02</v>
      </c>
      <c r="T10" s="12">
        <f>SUM('[1]1225(mart2020)'!F15:F21)+'[1]1225(mart2020)'!F53</f>
        <v>-231449.62</v>
      </c>
      <c r="U10" s="12">
        <f>SUM('[1]1225 iyun 2020'!F16:F22)+'[1]1225 iyun 2020'!E60</f>
        <v>-575327.94999999995</v>
      </c>
      <c r="V10" s="12">
        <v>-865093.5</v>
      </c>
      <c r="W10" s="12">
        <v>-1168316</v>
      </c>
      <c r="X10" s="12">
        <v>-1047885</v>
      </c>
      <c r="Y10" s="12">
        <v>-1299980</v>
      </c>
      <c r="Z10" s="12">
        <v>-1728528</v>
      </c>
      <c r="AA10" s="12">
        <v>-2049169</v>
      </c>
      <c r="AB10" s="12">
        <v>-2724741</v>
      </c>
    </row>
    <row r="11" spans="2:28">
      <c r="B11" s="19" t="s">
        <v>6</v>
      </c>
      <c r="C11" s="18">
        <v>42830</v>
      </c>
      <c r="D11" s="18">
        <v>14622</v>
      </c>
      <c r="E11" s="18">
        <v>15973</v>
      </c>
      <c r="F11" s="18">
        <v>16942</v>
      </c>
      <c r="G11" s="18">
        <v>456896</v>
      </c>
      <c r="H11" s="18">
        <v>451938</v>
      </c>
      <c r="I11" s="18">
        <v>455858</v>
      </c>
      <c r="J11" s="18">
        <v>482335</v>
      </c>
      <c r="K11" s="18">
        <v>449243</v>
      </c>
      <c r="L11" s="17">
        <v>445314.35</v>
      </c>
      <c r="M11" s="13">
        <v>444614</v>
      </c>
      <c r="N11" s="13">
        <v>783279</v>
      </c>
      <c r="O11" s="13">
        <f>'[1]1225(dekabr2018)'!E10+'[1]1225(dekabr2018)'!E11</f>
        <v>1458423.68</v>
      </c>
      <c r="P11" s="13">
        <f>'[1]1225(mart2019)'!E11+'[1]1225(mart2019)'!E12</f>
        <v>263847.98</v>
      </c>
      <c r="Q11" s="13">
        <f>'[1]1225(iyun2019)'!E11+'[1]1225(iyun2019)'!E12</f>
        <v>590044.19999999995</v>
      </c>
      <c r="R11" s="13">
        <f>SUM('[1]P&amp;L 3rub'!F10:F12)</f>
        <v>967992.39</v>
      </c>
      <c r="S11" s="13">
        <f>SUM('[1]P&amp;L4rub'!F12:F24)</f>
        <v>1292537.17</v>
      </c>
      <c r="T11" s="13">
        <f>'[1]1225(mart2020)'!F10+'[1]1225(mart2020)'!F11</f>
        <v>378840.53</v>
      </c>
      <c r="U11" s="13">
        <f>+'[1]1225 iyun 2020'!F11+'[1]1225 iyun 2020'!F12</f>
        <v>882600.97</v>
      </c>
      <c r="V11" s="13">
        <v>1296652.9900000002</v>
      </c>
      <c r="W11" s="13">
        <v>1834201</v>
      </c>
      <c r="X11" s="13">
        <v>2509084</v>
      </c>
      <c r="Y11" s="13">
        <v>2814887</v>
      </c>
      <c r="Z11" s="13">
        <v>2540485</v>
      </c>
      <c r="AA11" s="13">
        <v>2686147</v>
      </c>
      <c r="AB11" s="13">
        <v>3011414</v>
      </c>
    </row>
    <row r="12" spans="2:28">
      <c r="B12" s="23" t="s">
        <v>5</v>
      </c>
      <c r="C12" s="22">
        <v>572961</v>
      </c>
      <c r="D12" s="22">
        <v>1197959</v>
      </c>
      <c r="E12" s="22">
        <v>1313020</v>
      </c>
      <c r="F12" s="22">
        <v>2307754</v>
      </c>
      <c r="G12" s="22">
        <v>4570054</v>
      </c>
      <c r="H12" s="22">
        <v>6241743</v>
      </c>
      <c r="I12" s="22">
        <v>6111141.54</v>
      </c>
      <c r="J12" s="22">
        <v>7451458</v>
      </c>
      <c r="K12" s="22">
        <v>8174131</v>
      </c>
      <c r="L12" s="21">
        <v>9069541.2599999998</v>
      </c>
      <c r="M12" s="20">
        <f>SUM(M8:M11)</f>
        <v>11202146</v>
      </c>
      <c r="N12" s="20">
        <v>22907541</v>
      </c>
      <c r="O12" s="20">
        <f t="shared" ref="O12:AB12" si="1">SUM(O8:O11)</f>
        <v>30192857.759999994</v>
      </c>
      <c r="P12" s="20">
        <f t="shared" si="1"/>
        <v>7955650.4799999986</v>
      </c>
      <c r="Q12" s="20">
        <f t="shared" si="1"/>
        <v>14925727.619999999</v>
      </c>
      <c r="R12" s="20">
        <f t="shared" si="1"/>
        <v>21962082.510000002</v>
      </c>
      <c r="S12" s="20">
        <f t="shared" si="1"/>
        <v>25837022.06000001</v>
      </c>
      <c r="T12" s="20">
        <f t="shared" si="1"/>
        <v>3566691.37</v>
      </c>
      <c r="U12" s="20">
        <f t="shared" si="1"/>
        <v>7351008.46</v>
      </c>
      <c r="V12" s="20">
        <f t="shared" si="1"/>
        <v>14625949.33</v>
      </c>
      <c r="W12" s="20">
        <f t="shared" si="1"/>
        <v>16186143</v>
      </c>
      <c r="X12" s="20">
        <f t="shared" si="1"/>
        <v>23683403</v>
      </c>
      <c r="Y12" s="20">
        <f t="shared" si="1"/>
        <v>30780079</v>
      </c>
      <c r="Z12" s="20">
        <f t="shared" si="1"/>
        <v>35000781</v>
      </c>
      <c r="AA12" s="20">
        <f t="shared" si="1"/>
        <v>36299792</v>
      </c>
      <c r="AB12" s="20">
        <f t="shared" si="1"/>
        <v>39757178</v>
      </c>
    </row>
    <row r="13" spans="2:28">
      <c r="B13" s="19" t="s">
        <v>4</v>
      </c>
      <c r="C13" s="18">
        <v>-189830</v>
      </c>
      <c r="D13" s="18">
        <v>-435102</v>
      </c>
      <c r="E13" s="18">
        <v>-717355</v>
      </c>
      <c r="F13" s="18">
        <v>-985890</v>
      </c>
      <c r="G13" s="18">
        <v>-1156094</v>
      </c>
      <c r="H13" s="18">
        <v>-1455084</v>
      </c>
      <c r="I13" s="18">
        <v>-1467571</v>
      </c>
      <c r="J13" s="18">
        <v>-1578995</v>
      </c>
      <c r="K13" s="18">
        <v>-1568792</v>
      </c>
      <c r="L13" s="17">
        <v>-1694156.27</v>
      </c>
      <c r="M13" s="13">
        <v>-1718985</v>
      </c>
      <c r="N13" s="13">
        <v>-2272092</v>
      </c>
      <c r="O13" s="13">
        <f>SUM('[1]1225(dekabr2018)'!E27:E32)</f>
        <v>-3565777.1599999997</v>
      </c>
      <c r="P13" s="13">
        <f>SUM('[1]1225(mart2019)'!E26:E30)</f>
        <v>-935504.33999999985</v>
      </c>
      <c r="Q13" s="13">
        <f>SUM('[1]1225(iyun2019)'!E26:E30)</f>
        <v>-1953125.77</v>
      </c>
      <c r="R13" s="13">
        <f>SUM('[1]P&amp;L 3rub'!F26:F30)</f>
        <v>-3086091.8</v>
      </c>
      <c r="S13" s="13">
        <f>SUM('[1]P&amp;L4rub'!F45:F58)+'[1]P&amp;L4rub'!F63+'[1]P&amp;L4rub'!F64+'[1]P&amp;L4rub'!F68+'[1]P&amp;L4rub'!F70</f>
        <v>-4343820.4800000004</v>
      </c>
      <c r="T13" s="13">
        <f>'[1]1225(mart2020)'!F24+'[1]1225(mart2020)'!F25+'[1]1225(mart2020)'!F26+'[1]1225(mart2020)'!F27</f>
        <v>-1101984.4099999999</v>
      </c>
      <c r="U13" s="13">
        <f>SUM('[1]1225 iyun 2020'!F25:F28)</f>
        <v>-2196366.87</v>
      </c>
      <c r="V13" s="13">
        <v>-3438994.6599999997</v>
      </c>
      <c r="W13" s="13">
        <v>-4916471</v>
      </c>
      <c r="X13" s="13">
        <v>-5178010</v>
      </c>
      <c r="Y13" s="13">
        <v>-5534453</v>
      </c>
      <c r="Z13" s="13">
        <v>-6668977</v>
      </c>
      <c r="AA13" s="13">
        <v>-8227992</v>
      </c>
      <c r="AB13" s="13">
        <v>-8566209</v>
      </c>
    </row>
    <row r="14" spans="2:28">
      <c r="B14" s="16" t="s">
        <v>3</v>
      </c>
      <c r="C14" s="15">
        <v>-97502</v>
      </c>
      <c r="D14" s="15">
        <v>-393721</v>
      </c>
      <c r="E14" s="15">
        <v>-452035</v>
      </c>
      <c r="F14" s="15">
        <v>-515368</v>
      </c>
      <c r="G14" s="15">
        <v>-954575</v>
      </c>
      <c r="H14" s="15">
        <v>-1124188</v>
      </c>
      <c r="I14" s="15">
        <v>-1226718</v>
      </c>
      <c r="J14" s="15">
        <v>-1856839</v>
      </c>
      <c r="K14" s="15">
        <v>-2084737</v>
      </c>
      <c r="L14" s="14">
        <v>-1975615</v>
      </c>
      <c r="M14" s="12">
        <v>-1816168</v>
      </c>
      <c r="N14" s="12">
        <v>-1851589</v>
      </c>
      <c r="O14" s="12">
        <f>SUM('[1]1225(dekabr2018)'!E33:E61)</f>
        <v>-7307690.8800000008</v>
      </c>
      <c r="P14" s="12">
        <f>SUM('[1]1225(mart2019)'!E31:E50)</f>
        <v>-520778.54000000004</v>
      </c>
      <c r="Q14" s="12">
        <f>SUM('[1]1225(iyun2019)'!E31:E56)</f>
        <v>-1248421.68</v>
      </c>
      <c r="R14" s="12">
        <f>SUM('[1]P&amp;L 3rub'!F31:F56)</f>
        <v>-1908985.9299999997</v>
      </c>
      <c r="S14" s="12">
        <f>SUM('[1]P&amp;L4rub'!F59:F62)+SUM('[1]P&amp;L4rub'!F65:F67)+'[1]P&amp;L4rub'!F69+SUM('[1]P&amp;L4rub'!F71:F174)</f>
        <v>-2851955.1100000008</v>
      </c>
      <c r="T14" s="12">
        <f>SUM('[1]1225(mart2020)'!F28:F52)+'[1]1225(mart2020)'!F54</f>
        <v>-1064115.46</v>
      </c>
      <c r="U14" s="12">
        <f>+SUM('[1]1225 iyun 2020'!F29:F53)+'[1]1225 iyun 2020'!E57+147.5</f>
        <v>-2010331.3</v>
      </c>
      <c r="V14" s="12">
        <v>-2968645.74</v>
      </c>
      <c r="W14" s="12">
        <v>-4041605</v>
      </c>
      <c r="X14" s="12">
        <v>-4459052</v>
      </c>
      <c r="Y14" s="13">
        <v>-4764165</v>
      </c>
      <c r="Z14" s="12">
        <v>-5099081</v>
      </c>
      <c r="AA14" s="12">
        <v>-4827040</v>
      </c>
      <c r="AB14" s="12">
        <v>-5452410</v>
      </c>
    </row>
    <row r="15" spans="2:28">
      <c r="B15" s="11" t="s">
        <v>2</v>
      </c>
      <c r="C15" s="10">
        <v>285629</v>
      </c>
      <c r="D15" s="10">
        <v>369136</v>
      </c>
      <c r="E15" s="10">
        <v>143630</v>
      </c>
      <c r="F15" s="10">
        <v>806496</v>
      </c>
      <c r="G15" s="10">
        <v>2459385</v>
      </c>
      <c r="H15" s="10">
        <v>3662471</v>
      </c>
      <c r="I15" s="10">
        <v>3416852.54</v>
      </c>
      <c r="J15" s="10">
        <v>4015624</v>
      </c>
      <c r="K15" s="10">
        <v>4520602</v>
      </c>
      <c r="L15" s="9">
        <f>L12+L13+L14</f>
        <v>5399769.9900000002</v>
      </c>
      <c r="M15" s="8">
        <f>SUM(M12:M14)</f>
        <v>7666993</v>
      </c>
      <c r="N15" s="8">
        <v>18783860</v>
      </c>
      <c r="O15" s="8">
        <f t="shared" ref="O15:AB15" si="2">SUM(O12:O14)</f>
        <v>19319389.719999991</v>
      </c>
      <c r="P15" s="8">
        <f t="shared" si="2"/>
        <v>6499367.5999999987</v>
      </c>
      <c r="Q15" s="8">
        <f t="shared" si="2"/>
        <v>11724180.17</v>
      </c>
      <c r="R15" s="8">
        <f t="shared" si="2"/>
        <v>16967004.780000001</v>
      </c>
      <c r="S15" s="8">
        <f t="shared" si="2"/>
        <v>18641246.47000001</v>
      </c>
      <c r="T15" s="8">
        <f t="shared" si="2"/>
        <v>1400591.5</v>
      </c>
      <c r="U15" s="8">
        <f t="shared" si="2"/>
        <v>3144310.29</v>
      </c>
      <c r="V15" s="8">
        <f t="shared" si="2"/>
        <v>8218308.9299999997</v>
      </c>
      <c r="W15" s="8">
        <f t="shared" si="2"/>
        <v>7228067</v>
      </c>
      <c r="X15" s="8">
        <f t="shared" si="2"/>
        <v>14046341</v>
      </c>
      <c r="Y15" s="8">
        <f t="shared" si="2"/>
        <v>20481461</v>
      </c>
      <c r="Z15" s="8">
        <f t="shared" si="2"/>
        <v>23232723</v>
      </c>
      <c r="AA15" s="8">
        <f t="shared" si="2"/>
        <v>23244760</v>
      </c>
      <c r="AB15" s="8">
        <f t="shared" si="2"/>
        <v>25738559</v>
      </c>
    </row>
    <row r="16" spans="2:28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28" t="s">
        <v>1</v>
      </c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</row>
    <row r="17" spans="2:28" ht="15.75" customHeight="1">
      <c r="L17" s="6"/>
      <c r="M17" s="5">
        <f t="shared" ref="M17:AB17" si="3">M14+M13+M10+M9</f>
        <v>-4543795</v>
      </c>
      <c r="N17" s="5">
        <f t="shared" si="3"/>
        <v>-5472610</v>
      </c>
      <c r="O17" s="5">
        <f t="shared" si="3"/>
        <v>-12713016.970000001</v>
      </c>
      <c r="P17" s="5">
        <f t="shared" si="3"/>
        <v>-2062769.5499999998</v>
      </c>
      <c r="Q17" s="5">
        <f t="shared" si="3"/>
        <v>-4009240.61</v>
      </c>
      <c r="R17" s="5">
        <f t="shared" si="3"/>
        <v>-6170191.5299999993</v>
      </c>
      <c r="S17" s="5">
        <f t="shared" si="3"/>
        <v>-8787729.2100000009</v>
      </c>
      <c r="T17" s="5">
        <f t="shared" si="3"/>
        <v>-2635567.7800000003</v>
      </c>
      <c r="U17" s="5">
        <f t="shared" si="3"/>
        <v>-6294320.6699999999</v>
      </c>
      <c r="V17" s="5">
        <f t="shared" si="3"/>
        <v>-8289330.4400000004</v>
      </c>
      <c r="W17" s="5">
        <f t="shared" si="3"/>
        <v>-14896324</v>
      </c>
      <c r="X17" s="5">
        <f t="shared" si="3"/>
        <v>-16164342</v>
      </c>
      <c r="Y17" s="5">
        <f t="shared" si="3"/>
        <v>-12788607</v>
      </c>
      <c r="Z17" s="5">
        <f t="shared" si="3"/>
        <v>-14226095</v>
      </c>
      <c r="AA17" s="5">
        <f t="shared" si="3"/>
        <v>-16276271</v>
      </c>
      <c r="AB17" s="5">
        <f t="shared" si="3"/>
        <v>-19234656</v>
      </c>
    </row>
    <row r="18" spans="2:28">
      <c r="L18" s="4"/>
    </row>
    <row r="19" spans="2:28" ht="75">
      <c r="B19" s="3" t="s">
        <v>0</v>
      </c>
      <c r="K19" s="2"/>
    </row>
  </sheetData>
  <mergeCells count="1">
    <mergeCell ref="M16:AB16"/>
  </mergeCells>
  <pageMargins left="0.18" right="0.17" top="0.86614173228346458" bottom="0.74803149606299213" header="0.31496062992125984" footer="0.31496062992125984"/>
  <pageSetup paperSize="9" scale="6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Mənfəət və zərər </vt:lpstr>
      <vt:lpstr>'Mənfəət və zərər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Reyhana Aghayeva</dc:creator>
  <cp:lastModifiedBy>Reyhana Aghayeva</cp:lastModifiedBy>
  <dcterms:created xsi:type="dcterms:W3CDTF">2026-03-19T06:01:38Z</dcterms:created>
  <dcterms:modified xsi:type="dcterms:W3CDTF">2026-03-19T06:02:27Z</dcterms:modified>
</cp:coreProperties>
</file>